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555" windowWidth="12390" windowHeight="8265"/>
  </bookViews>
  <sheets>
    <sheet name="Sheet 1" sheetId="1" r:id="rId1"/>
    <sheet name="Sheet3" sheetId="3" r:id="rId2"/>
  </sheets>
  <calcPr calcId="145621"/>
</workbook>
</file>

<file path=xl/calcChain.xml><?xml version="1.0" encoding="utf-8"?>
<calcChain xmlns="http://schemas.openxmlformats.org/spreadsheetml/2006/main">
  <c r="C37" i="1" l="1"/>
  <c r="C36" i="1"/>
  <c r="C34" i="1"/>
  <c r="C33" i="1"/>
  <c r="C32" i="1"/>
  <c r="C31" i="1"/>
  <c r="B37" i="1"/>
  <c r="B36" i="1"/>
  <c r="B34" i="1"/>
  <c r="B33" i="1"/>
  <c r="B32" i="1"/>
  <c r="B31" i="1"/>
  <c r="D26" i="1"/>
  <c r="E26" i="1" s="1"/>
  <c r="D25" i="1"/>
  <c r="E25" i="1" s="1"/>
  <c r="I24" i="1"/>
  <c r="K43" i="1" s="1"/>
  <c r="H24" i="1"/>
  <c r="J43" i="1" s="1"/>
  <c r="I26" i="1" l="1"/>
  <c r="H26" i="1"/>
  <c r="D34" i="1"/>
  <c r="E34" i="1" s="1"/>
  <c r="D33" i="1"/>
  <c r="E33" i="1" s="1"/>
  <c r="D32" i="1"/>
  <c r="E32" i="1" s="1"/>
  <c r="D31" i="1"/>
  <c r="E31" i="1" s="1"/>
  <c r="C24" i="1" l="1"/>
  <c r="C26" i="1" s="1"/>
  <c r="B24" i="1"/>
  <c r="B26" i="1" s="1"/>
  <c r="C35" i="1"/>
  <c r="B35" i="1"/>
  <c r="D21" i="1" l="1"/>
  <c r="J31" i="1" l="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<sst xmlns="http://schemas.openxmlformats.org/spreadsheetml/2006/main" count="119" uniqueCount="84">
  <si>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</si>
  <si>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</si>
  <si>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</si>
  <si>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</si>
  <si>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</si>
  <si>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</si>
  <si>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</si>
  <si>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</si>
  <si>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</si>
  <si>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</si>
  <si>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</si>
  <si>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</si>
  <si>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</si>
  <si>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</si>
  <si>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</si>
  <si>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</si>
  <si>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</si>
  <si>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</si>
  <si>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</si>
  <si>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</si>
  <si>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</si>
  <si>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</si>
  <si>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</si>
  <si>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</si>
  <si>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</si>
  <si>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</si>
  <si>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</si>
  <si>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</si>
  <si>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</si>
  <si>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</si>
  <si>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</si>
  <si>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</si>
  <si>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</si>
  <si>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</si>
  <si>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</si>
  <si>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</si>
  <si>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</si>
  <si>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</si>
  <si>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</si>
  <si>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</si>
  <si>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</si>
  <si>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</si>
  <si>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</si>
  <si>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</si>
  <si>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</si>
  <si>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</si>
  <si>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</si>
  <si>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</si>
  <si>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</si>
  <si>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</si>
  <si>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</si>
  <si>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</si>
  <si>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</si>
  <si>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</si>
  <si>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</si>
  <si>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4/10/2017</t>
  </si>
  <si>
    <t>Office of Institutional Research and Decision Support 4/10/2017</t>
  </si>
  <si>
    <t>4/11/2016</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</si>
  <si>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</si>
  <si>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</si>
  <si>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</si>
  <si>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</si>
  <si>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 xml:space="preserve">-3 ug; +0 grad </t>
  </si>
  <si>
    <t>-60 ug; -4 grad; -4 non-degree</t>
  </si>
  <si>
    <t>-18 ug; +27 grad; -1 non-degree</t>
  </si>
  <si>
    <t>+1 grad; +0 non-degree</t>
  </si>
  <si>
    <t>+37 ug; +1 grad</t>
  </si>
  <si>
    <t>-61 ug; -4 grad</t>
  </si>
  <si>
    <t>+62 ug; +13 grad; -1 non-degree</t>
  </si>
  <si>
    <t>-6 ug; +1 grad; +3 non-degree</t>
  </si>
  <si>
    <t>-46 ug; -17 grad; +2 non-degree</t>
  </si>
  <si>
    <t>-15 grad/prof</t>
  </si>
  <si>
    <t>+1 ug; -2 grad</t>
  </si>
  <si>
    <t>+11 ug; +5 grad/prof</t>
  </si>
  <si>
    <t>-48 ug; -8 grad/prof; -2 non-degree</t>
  </si>
  <si>
    <t>-8 ug; +1 grad</t>
  </si>
  <si>
    <t>-10 ug; -57 grad</t>
  </si>
  <si>
    <t>-14 ug; +1 grad</t>
  </si>
  <si>
    <t>-16 ug; -24 grad; -3 non-degree</t>
  </si>
  <si>
    <t>+11 ug; +20 grad</t>
  </si>
  <si>
    <t>-147 ug; +1 high school; -4 non-degree</t>
  </si>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</sst>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4">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28" fillId="3"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xf numFmtId="3" fontId="32" fillId="2" borderId="11" xfId="0" applyNumberFormat="1" applyFont="1" applyFill="1" applyBorder="1" applyAlignment="1">
      <alignment horizont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6" fillId="3" borderId="9"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34" fillId="2" borderId="9" xfId="0" applyNumberFormat="1" applyFont="1" applyFill="1" applyBorder="1" applyAlignment="1">
      <alignment horizontal="center" wrapText="1"/>
    </xf>
    <xf numFmtId="164" fontId="34" fillId="2" borderId="1"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3" fontId="36" fillId="5" borderId="33" xfId="0" applyNumberFormat="1" applyFont="1" applyFill="1" applyBorder="1" applyAlignment="1">
      <alignment horizontal="center" vertical="center" wrapText="1"/>
    </xf>
    <xf numFmtId="164" fontId="36" fillId="5" borderId="34"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L30" sqref="L30:L3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57" t="s">
        <v>37</v>
      </c>
      <c r="C1" s="158"/>
      <c r="D1" s="158"/>
      <c r="E1" s="6"/>
      <c r="F1" s="14"/>
      <c r="G1" s="137">
        <v>42835</v>
      </c>
      <c r="H1" s="138"/>
      <c r="I1" s="138"/>
      <c r="J1" s="138"/>
      <c r="K1" s="138"/>
      <c r="L1" s="138"/>
    </row>
    <row r="2" spans="1:12" s="3" customFormat="1" ht="16.5" customHeight="1" thickBot="1" x14ac:dyDescent="0.3">
      <c r="A2" s="159" t="s">
        <v>4</v>
      </c>
      <c r="B2" s="160"/>
      <c r="C2" s="160"/>
      <c r="D2" s="75"/>
      <c r="E2" s="75"/>
      <c r="F2" s="15"/>
      <c r="G2" s="161" t="s">
        <v>5</v>
      </c>
      <c r="H2" s="160"/>
      <c r="I2" s="160"/>
      <c r="J2" s="160"/>
      <c r="K2" s="87"/>
      <c r="L2" s="88"/>
    </row>
    <row r="3" spans="1:12" s="1" customFormat="1" ht="15.75" thickBot="1" x14ac:dyDescent="0.3">
      <c r="A3" s="69" t="s">
        <v>2</v>
      </c>
      <c r="B3" s="70" t="s">
        <v>57</v>
      </c>
      <c r="C3" s="70" t="s">
        <v>55</v>
      </c>
      <c r="D3" s="74" t="s">
        <v>0</v>
      </c>
      <c r="E3" s="72" t="s">
        <v>1</v>
      </c>
      <c r="F3" s="61"/>
      <c r="G3" s="69" t="s">
        <v>2</v>
      </c>
      <c r="H3" s="70" t="s">
        <v>57</v>
      </c>
      <c r="I3" s="70" t="s">
        <v>55</v>
      </c>
      <c r="J3" s="71" t="s">
        <v>0</v>
      </c>
      <c r="K3" s="72" t="s">
        <v>1</v>
      </c>
      <c r="L3" s="22" t="s">
        <v>42</v>
      </c>
    </row>
    <row r="4" spans="1:12" ht="15" x14ac:dyDescent="0.25">
      <c r="A4" s="73" t="s">
        <v>23</v>
      </c>
      <c r="B4" s="76">
        <v>24</v>
      </c>
      <c r="C4" s="76">
        <v>5</v>
      </c>
      <c r="D4" s="96">
        <f t="shared" ref="D4:D26" si="0">C4-B4</f>
        <v>-19</v>
      </c>
      <c r="E4" s="98">
        <f t="shared" ref="E4:E26" si="1">D4/B4</f>
        <v>-0.79166666666666663</v>
      </c>
      <c r="F4" s="25"/>
      <c r="G4" s="68" t="s">
        <v>23</v>
      </c>
      <c r="H4" s="66">
        <v>6</v>
      </c>
      <c r="I4" s="66">
        <v>3</v>
      </c>
      <c r="J4" s="119">
        <f>I4-H4</f>
        <v>-3</v>
      </c>
      <c r="K4" s="92">
        <f>J4/H4</f>
        <v>-0.5</v>
      </c>
      <c r="L4" s="106" t="s">
        <v>62</v>
      </c>
    </row>
    <row r="5" spans="1:12" ht="15" x14ac:dyDescent="0.25">
      <c r="A5" s="26" t="s">
        <v>24</v>
      </c>
      <c r="B5" s="76">
        <v>4773</v>
      </c>
      <c r="C5" s="76">
        <v>4151</v>
      </c>
      <c r="D5" s="97">
        <f t="shared" si="0"/>
        <v>-622</v>
      </c>
      <c r="E5" s="99">
        <f t="shared" si="1"/>
        <v>-0.13031636287450241</v>
      </c>
      <c r="F5" s="25"/>
      <c r="G5" s="18" t="s">
        <v>24</v>
      </c>
      <c r="H5" s="66">
        <v>476</v>
      </c>
      <c r="I5" s="66">
        <v>408</v>
      </c>
      <c r="J5" s="89">
        <f t="shared" ref="J5:J26" si="2">I5-H5</f>
        <v>-68</v>
      </c>
      <c r="K5" s="93">
        <f t="shared" ref="K5:K26" si="3">J5/H5</f>
        <v>-0.14285714285714285</v>
      </c>
      <c r="L5" s="106" t="s">
        <v>63</v>
      </c>
    </row>
    <row r="6" spans="1:12" ht="15" x14ac:dyDescent="0.25">
      <c r="A6" s="26" t="s">
        <v>29</v>
      </c>
      <c r="B6" s="76">
        <v>13385</v>
      </c>
      <c r="C6" s="76">
        <v>13650</v>
      </c>
      <c r="D6" s="91">
        <f t="shared" si="0"/>
        <v>265</v>
      </c>
      <c r="E6" s="95">
        <f t="shared" si="1"/>
        <v>1.979828165857303E-2</v>
      </c>
      <c r="F6" s="25"/>
      <c r="G6" s="18" t="s">
        <v>29</v>
      </c>
      <c r="H6" s="66">
        <v>1211</v>
      </c>
      <c r="I6" s="66">
        <v>1219</v>
      </c>
      <c r="J6" s="90">
        <f t="shared" si="2"/>
        <v>8</v>
      </c>
      <c r="K6" s="94">
        <f t="shared" si="3"/>
        <v>6.6061106523534266E-3</v>
      </c>
      <c r="L6" s="107" t="s">
        <v>64</v>
      </c>
    </row>
    <row r="7" spans="1:12" ht="15.75" customHeight="1" x14ac:dyDescent="0.25">
      <c r="A7" s="26" t="s">
        <v>28</v>
      </c>
      <c r="B7" s="76">
        <v>1772</v>
      </c>
      <c r="C7" s="76">
        <v>1842</v>
      </c>
      <c r="D7" s="91">
        <f t="shared" si="0"/>
        <v>70</v>
      </c>
      <c r="E7" s="95">
        <f t="shared" si="1"/>
        <v>3.9503386004514675E-2</v>
      </c>
      <c r="F7" s="25"/>
      <c r="G7" s="18" t="s">
        <v>28</v>
      </c>
      <c r="H7" s="66">
        <v>184</v>
      </c>
      <c r="I7" s="66">
        <v>222</v>
      </c>
      <c r="J7" s="90">
        <f t="shared" si="2"/>
        <v>38</v>
      </c>
      <c r="K7" s="94">
        <f t="shared" si="3"/>
        <v>0.20652173913043478</v>
      </c>
      <c r="L7" s="107" t="s">
        <v>66</v>
      </c>
    </row>
    <row r="8" spans="1:12" ht="15" x14ac:dyDescent="0.25">
      <c r="A8" s="26" t="s">
        <v>41</v>
      </c>
      <c r="B8" s="76">
        <v>4576</v>
      </c>
      <c r="C8" s="76">
        <v>3967</v>
      </c>
      <c r="D8" s="97">
        <f t="shared" si="0"/>
        <v>-609</v>
      </c>
      <c r="E8" s="99">
        <f t="shared" si="1"/>
        <v>-0.13308566433566432</v>
      </c>
      <c r="F8" s="25"/>
      <c r="G8" s="18" t="s">
        <v>41</v>
      </c>
      <c r="H8" s="66">
        <v>366</v>
      </c>
      <c r="I8" s="66">
        <v>301</v>
      </c>
      <c r="J8" s="89">
        <f t="shared" si="2"/>
        <v>-65</v>
      </c>
      <c r="K8" s="93">
        <f t="shared" si="3"/>
        <v>-0.17759562841530055</v>
      </c>
      <c r="L8" s="107" t="s">
        <v>67</v>
      </c>
    </row>
    <row r="9" spans="1:12" ht="15" x14ac:dyDescent="0.25">
      <c r="A9" s="26" t="s">
        <v>58</v>
      </c>
      <c r="B9" s="76">
        <v>3717</v>
      </c>
      <c r="C9" s="76">
        <v>4448</v>
      </c>
      <c r="D9" s="91">
        <f t="shared" si="0"/>
        <v>731</v>
      </c>
      <c r="E9" s="95">
        <f t="shared" si="1"/>
        <v>0.19666397632499327</v>
      </c>
      <c r="F9" s="25"/>
      <c r="G9" s="26" t="s">
        <v>58</v>
      </c>
      <c r="H9" s="66">
        <v>346</v>
      </c>
      <c r="I9" s="66">
        <v>420</v>
      </c>
      <c r="J9" s="90">
        <f t="shared" si="2"/>
        <v>74</v>
      </c>
      <c r="K9" s="94">
        <f t="shared" si="3"/>
        <v>0.2138728323699422</v>
      </c>
      <c r="L9" s="107" t="s">
        <v>68</v>
      </c>
    </row>
    <row r="10" spans="1:12" ht="15" x14ac:dyDescent="0.25">
      <c r="A10" s="26" t="s">
        <v>48</v>
      </c>
      <c r="B10" s="76">
        <v>11900</v>
      </c>
      <c r="C10" s="76">
        <v>11913</v>
      </c>
      <c r="D10" s="91">
        <f t="shared" si="0"/>
        <v>13</v>
      </c>
      <c r="E10" s="95">
        <f t="shared" si="1"/>
        <v>1.0924369747899159E-3</v>
      </c>
      <c r="F10" s="25"/>
      <c r="G10" s="18" t="s">
        <v>48</v>
      </c>
      <c r="H10" s="66">
        <v>743</v>
      </c>
      <c r="I10" s="66">
        <v>741</v>
      </c>
      <c r="J10" s="89">
        <f t="shared" si="2"/>
        <v>-2</v>
      </c>
      <c r="K10" s="93">
        <f t="shared" si="3"/>
        <v>-2.6917900403768506E-3</v>
      </c>
      <c r="L10" s="107" t="s">
        <v>69</v>
      </c>
    </row>
    <row r="11" spans="1:12" ht="14.25" customHeight="1" x14ac:dyDescent="0.25">
      <c r="A11" s="26" t="s">
        <v>38</v>
      </c>
      <c r="B11" s="76">
        <v>7511</v>
      </c>
      <c r="C11" s="76">
        <v>6950</v>
      </c>
      <c r="D11" s="97">
        <f t="shared" si="0"/>
        <v>-561</v>
      </c>
      <c r="E11" s="99">
        <f t="shared" si="1"/>
        <v>-7.4690454000798823E-2</v>
      </c>
      <c r="F11" s="25"/>
      <c r="G11" s="18" t="s">
        <v>38</v>
      </c>
      <c r="H11" s="66">
        <v>570</v>
      </c>
      <c r="I11" s="66">
        <v>555</v>
      </c>
      <c r="J11" s="89">
        <f t="shared" si="2"/>
        <v>-15</v>
      </c>
      <c r="K11" s="93">
        <f t="shared" si="3"/>
        <v>-2.6315789473684209E-2</v>
      </c>
      <c r="L11" s="107" t="s">
        <v>71</v>
      </c>
    </row>
    <row r="12" spans="1:12" ht="15" x14ac:dyDescent="0.25">
      <c r="A12" s="26" t="s">
        <v>59</v>
      </c>
      <c r="B12" s="76">
        <v>18343</v>
      </c>
      <c r="C12" s="76">
        <v>16958</v>
      </c>
      <c r="D12" s="97">
        <f t="shared" si="0"/>
        <v>-1385</v>
      </c>
      <c r="E12" s="99">
        <f t="shared" si="1"/>
        <v>-7.5505642479419946E-2</v>
      </c>
      <c r="F12" s="25"/>
      <c r="G12" s="18" t="s">
        <v>59</v>
      </c>
      <c r="H12" s="66">
        <v>813</v>
      </c>
      <c r="I12" s="66">
        <v>752</v>
      </c>
      <c r="J12" s="89">
        <f t="shared" si="2"/>
        <v>-61</v>
      </c>
      <c r="K12" s="93">
        <f t="shared" si="3"/>
        <v>-7.5030750307503072E-2</v>
      </c>
      <c r="L12" s="107" t="s">
        <v>70</v>
      </c>
    </row>
    <row r="13" spans="1:12" ht="15" customHeight="1" x14ac:dyDescent="0.25">
      <c r="A13" s="26" t="s">
        <v>44</v>
      </c>
      <c r="B13" s="76">
        <v>619</v>
      </c>
      <c r="C13" s="76">
        <v>858</v>
      </c>
      <c r="D13" s="91">
        <f t="shared" si="0"/>
        <v>239</v>
      </c>
      <c r="E13" s="95">
        <f t="shared" si="1"/>
        <v>0.38610662358642972</v>
      </c>
      <c r="F13" s="25"/>
      <c r="G13" s="18" t="s">
        <v>44</v>
      </c>
      <c r="H13" s="66">
        <v>35</v>
      </c>
      <c r="I13" s="66">
        <v>51</v>
      </c>
      <c r="J13" s="90">
        <f t="shared" si="2"/>
        <v>16</v>
      </c>
      <c r="K13" s="94">
        <f t="shared" si="3"/>
        <v>0.45714285714285713</v>
      </c>
      <c r="L13" s="108" t="s">
        <v>73</v>
      </c>
    </row>
    <row r="14" spans="1:12" ht="14.25" customHeight="1" x14ac:dyDescent="0.25">
      <c r="A14" s="26" t="s">
        <v>25</v>
      </c>
      <c r="B14" s="76">
        <v>7056</v>
      </c>
      <c r="C14" s="76">
        <v>6717</v>
      </c>
      <c r="D14" s="173">
        <f t="shared" si="0"/>
        <v>-339</v>
      </c>
      <c r="E14" s="174">
        <f t="shared" si="1"/>
        <v>-4.8044217687074828E-2</v>
      </c>
      <c r="F14" s="25"/>
      <c r="G14" s="18" t="s">
        <v>25</v>
      </c>
      <c r="H14" s="66">
        <v>657</v>
      </c>
      <c r="I14" s="66">
        <v>599</v>
      </c>
      <c r="J14" s="89">
        <f t="shared" si="2"/>
        <v>-58</v>
      </c>
      <c r="K14" s="93">
        <f t="shared" si="3"/>
        <v>-8.8280060882800604E-2</v>
      </c>
      <c r="L14" s="108" t="s">
        <v>74</v>
      </c>
    </row>
    <row r="15" spans="1:12" ht="15" x14ac:dyDescent="0.25">
      <c r="A15" s="26" t="s">
        <v>46</v>
      </c>
      <c r="B15" s="76">
        <v>381</v>
      </c>
      <c r="C15" s="76">
        <v>333</v>
      </c>
      <c r="D15" s="97">
        <f t="shared" si="0"/>
        <v>-48</v>
      </c>
      <c r="E15" s="99">
        <f t="shared" si="1"/>
        <v>-0.12598425196850394</v>
      </c>
      <c r="F15" s="25"/>
      <c r="G15" s="27" t="s">
        <v>46</v>
      </c>
      <c r="H15" s="66">
        <v>53</v>
      </c>
      <c r="I15" s="66">
        <v>52</v>
      </c>
      <c r="J15" s="89">
        <f t="shared" si="2"/>
        <v>-1</v>
      </c>
      <c r="K15" s="93">
        <f t="shared" si="3"/>
        <v>-1.8867924528301886E-2</v>
      </c>
      <c r="L15" s="107" t="s">
        <v>72</v>
      </c>
    </row>
    <row r="16" spans="1:12" ht="16.5" customHeight="1" x14ac:dyDescent="0.25">
      <c r="A16" s="26" t="s">
        <v>22</v>
      </c>
      <c r="B16" s="76">
        <v>7823</v>
      </c>
      <c r="C16" s="76">
        <v>7946</v>
      </c>
      <c r="D16" s="91">
        <f t="shared" si="0"/>
        <v>123</v>
      </c>
      <c r="E16" s="95">
        <f t="shared" si="1"/>
        <v>1.5722868464783331E-2</v>
      </c>
      <c r="F16" s="25"/>
      <c r="G16" s="18" t="s">
        <v>22</v>
      </c>
      <c r="H16" s="66">
        <v>502</v>
      </c>
      <c r="I16" s="66">
        <v>495</v>
      </c>
      <c r="J16" s="89">
        <f t="shared" si="2"/>
        <v>-7</v>
      </c>
      <c r="K16" s="93">
        <f t="shared" si="3"/>
        <v>-1.3944223107569721E-2</v>
      </c>
      <c r="L16" s="107" t="s">
        <v>75</v>
      </c>
    </row>
    <row r="17" spans="1:12" ht="15" x14ac:dyDescent="0.25">
      <c r="A17" s="26" t="s">
        <v>3</v>
      </c>
      <c r="B17" s="76">
        <v>4526</v>
      </c>
      <c r="C17" s="76">
        <v>4013</v>
      </c>
      <c r="D17" s="97">
        <f t="shared" si="0"/>
        <v>-513</v>
      </c>
      <c r="E17" s="99">
        <f t="shared" si="1"/>
        <v>-0.1133451171011931</v>
      </c>
      <c r="F17" s="25"/>
      <c r="G17" s="18" t="s">
        <v>3</v>
      </c>
      <c r="H17" s="66">
        <v>456</v>
      </c>
      <c r="I17" s="66">
        <v>389</v>
      </c>
      <c r="J17" s="89">
        <f t="shared" si="2"/>
        <v>-67</v>
      </c>
      <c r="K17" s="93">
        <f t="shared" si="3"/>
        <v>-0.14692982456140352</v>
      </c>
      <c r="L17" s="107" t="s">
        <v>76</v>
      </c>
    </row>
    <row r="18" spans="1:12" ht="15" x14ac:dyDescent="0.25">
      <c r="A18" s="18" t="s">
        <v>43</v>
      </c>
      <c r="B18" s="76">
        <v>3090</v>
      </c>
      <c r="C18" s="76">
        <v>2892</v>
      </c>
      <c r="D18" s="173">
        <f t="shared" si="0"/>
        <v>-198</v>
      </c>
      <c r="E18" s="174">
        <f t="shared" si="1"/>
        <v>-6.4077669902912623E-2</v>
      </c>
      <c r="F18" s="25"/>
      <c r="G18" s="18" t="s">
        <v>43</v>
      </c>
      <c r="H18" s="66">
        <v>206</v>
      </c>
      <c r="I18" s="66">
        <v>193</v>
      </c>
      <c r="J18" s="89">
        <f t="shared" si="2"/>
        <v>-13</v>
      </c>
      <c r="K18" s="93">
        <f t="shared" si="3"/>
        <v>-6.3106796116504854E-2</v>
      </c>
      <c r="L18" s="107" t="s">
        <v>77</v>
      </c>
    </row>
    <row r="19" spans="1:12" ht="15.75" customHeight="1" x14ac:dyDescent="0.25">
      <c r="A19" s="26" t="s">
        <v>26</v>
      </c>
      <c r="B19" s="76">
        <v>25789</v>
      </c>
      <c r="C19" s="76">
        <v>25705</v>
      </c>
      <c r="D19" s="173">
        <f t="shared" si="0"/>
        <v>-84</v>
      </c>
      <c r="E19" s="174">
        <f t="shared" si="1"/>
        <v>-3.2572026833145914E-3</v>
      </c>
      <c r="F19" s="25"/>
      <c r="G19" s="18" t="s">
        <v>26</v>
      </c>
      <c r="H19" s="66">
        <v>1249</v>
      </c>
      <c r="I19" s="66">
        <v>1206</v>
      </c>
      <c r="J19" s="89">
        <f t="shared" si="2"/>
        <v>-43</v>
      </c>
      <c r="K19" s="93">
        <f t="shared" si="3"/>
        <v>-3.4427542033626898E-2</v>
      </c>
      <c r="L19" s="107" t="s">
        <v>78</v>
      </c>
    </row>
    <row r="20" spans="1:12" ht="15" x14ac:dyDescent="0.25">
      <c r="A20" s="26" t="s">
        <v>47</v>
      </c>
      <c r="B20" s="76">
        <v>3837</v>
      </c>
      <c r="C20" s="76">
        <v>3937</v>
      </c>
      <c r="D20" s="91">
        <f t="shared" si="0"/>
        <v>100</v>
      </c>
      <c r="E20" s="95">
        <f t="shared" si="1"/>
        <v>2.6062027625749284E-2</v>
      </c>
      <c r="F20" s="25"/>
      <c r="G20" s="18" t="s">
        <v>47</v>
      </c>
      <c r="H20" s="66">
        <v>332</v>
      </c>
      <c r="I20" s="66">
        <v>363</v>
      </c>
      <c r="J20" s="90">
        <f t="shared" si="2"/>
        <v>31</v>
      </c>
      <c r="K20" s="94">
        <f t="shared" si="3"/>
        <v>9.337349397590361E-2</v>
      </c>
      <c r="L20" s="107" t="s">
        <v>79</v>
      </c>
    </row>
    <row r="21" spans="1:12" ht="15" customHeight="1" x14ac:dyDescent="0.25">
      <c r="A21" s="26" t="s">
        <v>51</v>
      </c>
      <c r="B21" s="76">
        <v>0</v>
      </c>
      <c r="C21" s="76">
        <v>0</v>
      </c>
      <c r="D21" s="130">
        <f>C21-B21</f>
        <v>0</v>
      </c>
      <c r="E21" s="131" t="s">
        <v>53</v>
      </c>
      <c r="F21" s="25"/>
      <c r="G21" s="18" t="s">
        <v>61</v>
      </c>
      <c r="H21" s="66">
        <v>19</v>
      </c>
      <c r="I21" s="66">
        <v>20</v>
      </c>
      <c r="J21" s="91">
        <f t="shared" si="2"/>
        <v>1</v>
      </c>
      <c r="K21" s="95">
        <f t="shared" si="3"/>
        <v>5.2631578947368418E-2</v>
      </c>
      <c r="L21" s="109" t="s">
        <v>65</v>
      </c>
    </row>
    <row r="22" spans="1:12" ht="15" customHeight="1" x14ac:dyDescent="0.25">
      <c r="A22" s="26" t="s">
        <v>7</v>
      </c>
      <c r="B22" s="76">
        <v>29</v>
      </c>
      <c r="C22" s="76">
        <v>0</v>
      </c>
      <c r="D22" s="173">
        <f t="shared" si="0"/>
        <v>-29</v>
      </c>
      <c r="E22" s="174">
        <f t="shared" si="1"/>
        <v>-1</v>
      </c>
      <c r="F22" s="28"/>
      <c r="G22" s="18" t="s">
        <v>27</v>
      </c>
      <c r="H22" s="66">
        <v>1628</v>
      </c>
      <c r="I22" s="66">
        <v>1478</v>
      </c>
      <c r="J22" s="89">
        <f t="shared" si="2"/>
        <v>-150</v>
      </c>
      <c r="K22" s="93">
        <f t="shared" si="3"/>
        <v>-9.2137592137592136E-2</v>
      </c>
      <c r="L22" s="110" t="s">
        <v>80</v>
      </c>
    </row>
    <row r="23" spans="1:12" ht="17.25" customHeight="1" x14ac:dyDescent="0.25">
      <c r="A23" s="45" t="s">
        <v>27</v>
      </c>
      <c r="B23" s="76">
        <v>22</v>
      </c>
      <c r="C23" s="76">
        <v>18</v>
      </c>
      <c r="D23" s="173">
        <f t="shared" si="0"/>
        <v>-4</v>
      </c>
      <c r="E23" s="174">
        <f t="shared" si="1"/>
        <v>-0.18181818181818182</v>
      </c>
      <c r="F23" s="29"/>
      <c r="G23" s="18"/>
      <c r="H23" s="40"/>
      <c r="I23" s="85"/>
      <c r="J23" s="38"/>
      <c r="K23" s="41"/>
      <c r="L23" s="86"/>
    </row>
    <row r="24" spans="1:12" ht="14.25" customHeight="1" x14ac:dyDescent="0.25">
      <c r="A24" s="46" t="s">
        <v>36</v>
      </c>
      <c r="B24" s="77">
        <f>SUM(B4:B23)</f>
        <v>119173</v>
      </c>
      <c r="C24" s="77">
        <f>SUM(C4:C23)</f>
        <v>116303</v>
      </c>
      <c r="D24" s="175">
        <f t="shared" si="0"/>
        <v>-2870</v>
      </c>
      <c r="E24" s="176">
        <f t="shared" si="1"/>
        <v>-2.4082636167588295E-2</v>
      </c>
      <c r="F24" s="28"/>
      <c r="G24" s="42" t="s">
        <v>82</v>
      </c>
      <c r="H24" s="65">
        <f>SUM(H4:H23)</f>
        <v>9852</v>
      </c>
      <c r="I24" s="65">
        <f>SUM(I4:I23)</f>
        <v>9467</v>
      </c>
      <c r="J24" s="115">
        <f t="shared" si="2"/>
        <v>-385</v>
      </c>
      <c r="K24" s="116">
        <f t="shared" si="3"/>
        <v>-3.9078359723913929E-2</v>
      </c>
      <c r="L24" s="21"/>
    </row>
    <row r="25" spans="1:12" ht="15" x14ac:dyDescent="0.25">
      <c r="A25" s="43" t="s">
        <v>17</v>
      </c>
      <c r="B25" s="60">
        <v>4724</v>
      </c>
      <c r="C25" s="60">
        <v>5156</v>
      </c>
      <c r="D25" s="188">
        <f t="shared" ref="D25:D26" si="4">C25-B25</f>
        <v>432</v>
      </c>
      <c r="E25" s="189">
        <f t="shared" ref="E25:E26" si="5">D25/B25</f>
        <v>9.1447925486875525E-2</v>
      </c>
      <c r="F25" s="28"/>
      <c r="G25" s="43" t="s">
        <v>17</v>
      </c>
      <c r="H25" s="79">
        <v>386</v>
      </c>
      <c r="I25" s="79">
        <v>424</v>
      </c>
      <c r="J25" s="182">
        <f>I25-H25</f>
        <v>38</v>
      </c>
      <c r="K25" s="183">
        <f>J25/H25</f>
        <v>9.8445595854922283E-2</v>
      </c>
      <c r="L25" s="39"/>
    </row>
    <row r="26" spans="1:12" ht="18" customHeight="1" thickBot="1" x14ac:dyDescent="0.3">
      <c r="A26" s="190" t="s">
        <v>52</v>
      </c>
      <c r="B26" s="191">
        <f>SUM(B24:B25)</f>
        <v>123897</v>
      </c>
      <c r="C26" s="191">
        <f>SUM(C24:C25)</f>
        <v>121459</v>
      </c>
      <c r="D26" s="192">
        <f t="shared" si="4"/>
        <v>-2438</v>
      </c>
      <c r="E26" s="193">
        <f t="shared" si="5"/>
        <v>-1.9677635455257188E-2</v>
      </c>
      <c r="F26" s="30"/>
      <c r="G26" s="44" t="s">
        <v>52</v>
      </c>
      <c r="H26" s="78">
        <f>SUM(H24:H25)</f>
        <v>10238</v>
      </c>
      <c r="I26" s="78">
        <f>SUM(I24:I25)</f>
        <v>9891</v>
      </c>
      <c r="J26" s="117">
        <f t="shared" si="2"/>
        <v>-347</v>
      </c>
      <c r="K26" s="118">
        <f t="shared" si="3"/>
        <v>-3.3893338542684115E-2</v>
      </c>
      <c r="L26" s="133" t="s">
        <v>83</v>
      </c>
    </row>
    <row r="27" spans="1:12" ht="14.25" customHeight="1" thickTop="1" x14ac:dyDescent="0.2">
      <c r="A27" s="171"/>
      <c r="B27" s="172"/>
      <c r="C27" s="172"/>
      <c r="D27" s="172"/>
      <c r="E27" s="172"/>
      <c r="F27" s="31"/>
      <c r="G27" s="141"/>
      <c r="H27" s="142"/>
      <c r="I27" s="142"/>
      <c r="J27" s="142"/>
      <c r="K27" s="142"/>
      <c r="L27" s="134"/>
    </row>
    <row r="28" spans="1:12" s="13" customFormat="1" ht="13.5" customHeight="1" x14ac:dyDescent="0.2">
      <c r="A28" s="162" t="s">
        <v>12</v>
      </c>
      <c r="B28" s="163"/>
      <c r="C28" s="163"/>
      <c r="D28" s="163"/>
      <c r="E28" s="163"/>
      <c r="F28" s="17"/>
      <c r="G28" s="143"/>
      <c r="H28" s="143"/>
      <c r="I28" s="143"/>
      <c r="J28" s="143"/>
      <c r="K28" s="143"/>
      <c r="L28" s="134"/>
    </row>
    <row r="29" spans="1:12" ht="10.5" customHeight="1" thickBot="1" x14ac:dyDescent="0.25">
      <c r="A29" s="162"/>
      <c r="B29" s="164"/>
      <c r="C29" s="164"/>
      <c r="D29" s="164"/>
      <c r="E29" s="164"/>
      <c r="F29" s="17"/>
      <c r="G29" s="143"/>
      <c r="H29" s="143"/>
      <c r="I29" s="143"/>
      <c r="J29" s="143"/>
      <c r="K29" s="143"/>
      <c r="L29" s="134"/>
    </row>
    <row r="30" spans="1:12" s="13" customFormat="1" ht="13.5" customHeight="1" thickBot="1" x14ac:dyDescent="0.25">
      <c r="A30" s="105" t="s">
        <v>49</v>
      </c>
      <c r="B30" s="19">
        <v>2016</v>
      </c>
      <c r="C30" s="19">
        <v>2017</v>
      </c>
      <c r="D30" s="177" t="s">
        <v>0</v>
      </c>
      <c r="E30" s="178" t="s">
        <v>1</v>
      </c>
      <c r="F30" s="31"/>
      <c r="G30" s="81" t="s">
        <v>40</v>
      </c>
      <c r="H30" s="19">
        <v>2016</v>
      </c>
      <c r="I30" s="19">
        <v>2017</v>
      </c>
      <c r="J30" s="19" t="s">
        <v>0</v>
      </c>
      <c r="K30" s="20" t="s">
        <v>1</v>
      </c>
      <c r="L30" s="154" t="s">
        <v>81</v>
      </c>
    </row>
    <row r="31" spans="1:12" ht="17.25" customHeight="1" x14ac:dyDescent="0.25">
      <c r="A31" s="113" t="s">
        <v>31</v>
      </c>
      <c r="B31" s="132">
        <f>374-23</f>
        <v>351</v>
      </c>
      <c r="C31" s="80">
        <f>302-59</f>
        <v>243</v>
      </c>
      <c r="D31" s="180">
        <f>C31-B31</f>
        <v>-108</v>
      </c>
      <c r="E31" s="181">
        <f>D31/B31</f>
        <v>-0.30769230769230771</v>
      </c>
      <c r="F31" s="32"/>
      <c r="G31" s="62" t="s">
        <v>10</v>
      </c>
      <c r="H31" s="120">
        <v>7601</v>
      </c>
      <c r="I31" s="120">
        <v>7238</v>
      </c>
      <c r="J31" s="97">
        <f>I31-H31</f>
        <v>-363</v>
      </c>
      <c r="K31" s="98">
        <f>J31/H31</f>
        <v>-4.7756874095513747E-2</v>
      </c>
      <c r="L31" s="155"/>
    </row>
    <row r="32" spans="1:12" s="3" customFormat="1" ht="16.5" customHeight="1" x14ac:dyDescent="0.25">
      <c r="A32" s="114" t="s">
        <v>6</v>
      </c>
      <c r="B32" s="132">
        <f>2056-90</f>
        <v>1966</v>
      </c>
      <c r="C32" s="80">
        <f>1981-79</f>
        <v>1902</v>
      </c>
      <c r="D32" s="180">
        <f t="shared" ref="D32:D34" si="6">C32-B32</f>
        <v>-64</v>
      </c>
      <c r="E32" s="181">
        <f t="shared" ref="E32:E34" si="7">D32/B32</f>
        <v>-3.2553407934893183E-2</v>
      </c>
      <c r="F32" s="32"/>
      <c r="G32" s="26" t="s">
        <v>11</v>
      </c>
      <c r="H32" s="121">
        <v>97097</v>
      </c>
      <c r="I32" s="121">
        <v>94462</v>
      </c>
      <c r="J32" s="97">
        <f>I32-H32</f>
        <v>-2635</v>
      </c>
      <c r="K32" s="98">
        <f>J32/H32</f>
        <v>-2.7137810642965284E-2</v>
      </c>
      <c r="L32" s="155"/>
    </row>
    <row r="33" spans="1:12" ht="15" customHeight="1" x14ac:dyDescent="0.25">
      <c r="A33" s="114" t="s">
        <v>32</v>
      </c>
      <c r="B33" s="132">
        <f>2183-111</f>
        <v>2072</v>
      </c>
      <c r="C33" s="80">
        <f>2189-120</f>
        <v>2069</v>
      </c>
      <c r="D33" s="180">
        <f t="shared" si="6"/>
        <v>-3</v>
      </c>
      <c r="E33" s="181">
        <f t="shared" si="7"/>
        <v>-1.4478764478764478E-3</v>
      </c>
      <c r="F33" s="32"/>
      <c r="G33" s="63" t="s">
        <v>13</v>
      </c>
      <c r="H33" s="122">
        <v>9119</v>
      </c>
      <c r="I33" s="122">
        <v>8671</v>
      </c>
      <c r="J33" s="184">
        <f>I33-H33</f>
        <v>-448</v>
      </c>
      <c r="K33" s="185">
        <f>J33/H33</f>
        <v>-4.9128193880907993E-2</v>
      </c>
      <c r="L33" s="155"/>
    </row>
    <row r="34" spans="1:12" ht="15.75" customHeight="1" thickBot="1" x14ac:dyDescent="0.3">
      <c r="A34" s="114" t="s">
        <v>33</v>
      </c>
      <c r="B34" s="132">
        <f>3855-156</f>
        <v>3699</v>
      </c>
      <c r="C34" s="80">
        <f>3712-153</f>
        <v>3559</v>
      </c>
      <c r="D34" s="180">
        <f t="shared" si="6"/>
        <v>-140</v>
      </c>
      <c r="E34" s="181">
        <f t="shared" si="7"/>
        <v>-3.7848067045147336E-2</v>
      </c>
      <c r="F34" s="32"/>
      <c r="G34" s="64" t="s">
        <v>14</v>
      </c>
      <c r="H34" s="123">
        <v>110738</v>
      </c>
      <c r="I34" s="123">
        <v>107013</v>
      </c>
      <c r="J34" s="186">
        <f>I34-H34</f>
        <v>-3725</v>
      </c>
      <c r="K34" s="187">
        <f>J34/H34</f>
        <v>-3.3637956257111377E-2</v>
      </c>
      <c r="L34" s="156"/>
    </row>
    <row r="35" spans="1:12" ht="15.75" thickBot="1" x14ac:dyDescent="0.3">
      <c r="A35" s="58" t="s">
        <v>39</v>
      </c>
      <c r="B35" s="65">
        <f>SUM(B31:B34)</f>
        <v>8088</v>
      </c>
      <c r="C35" s="65">
        <f>SUM(C31:C34)</f>
        <v>7773</v>
      </c>
      <c r="D35" s="179">
        <f t="shared" ref="D35:D39" si="8">C35-B35</f>
        <v>-315</v>
      </c>
      <c r="E35" s="176">
        <f t="shared" ref="E35:E37" si="9">D35/B35</f>
        <v>-3.8946587537091987E-2</v>
      </c>
      <c r="F35" s="32"/>
      <c r="G35" s="55"/>
      <c r="H35" s="124"/>
      <c r="I35" s="129"/>
      <c r="J35" s="47"/>
      <c r="K35" s="47"/>
      <c r="L35" s="144"/>
    </row>
    <row r="36" spans="1:12" ht="16.5" customHeight="1" thickBot="1" x14ac:dyDescent="0.3">
      <c r="A36" s="57" t="s">
        <v>35</v>
      </c>
      <c r="B36" s="66">
        <f>(34+93)-(1+3)</f>
        <v>123</v>
      </c>
      <c r="C36" s="66">
        <f>34+96-10</f>
        <v>120</v>
      </c>
      <c r="D36" s="101">
        <f t="shared" si="8"/>
        <v>-3</v>
      </c>
      <c r="E36" s="99">
        <f t="shared" si="9"/>
        <v>-2.4390243902439025E-2</v>
      </c>
      <c r="F36" s="32"/>
      <c r="G36" s="82" t="s">
        <v>9</v>
      </c>
      <c r="H36" s="19">
        <v>2016</v>
      </c>
      <c r="I36" s="19">
        <v>2017</v>
      </c>
      <c r="J36" s="83" t="s">
        <v>0</v>
      </c>
      <c r="K36" s="84" t="s">
        <v>1</v>
      </c>
      <c r="L36" s="145"/>
    </row>
    <row r="37" spans="1:12" ht="15" customHeight="1" x14ac:dyDescent="0.25">
      <c r="A37" s="58" t="s">
        <v>7</v>
      </c>
      <c r="B37" s="65">
        <f>1063-2</f>
        <v>1061</v>
      </c>
      <c r="C37" s="65">
        <f>1031-3</f>
        <v>1028</v>
      </c>
      <c r="D37" s="179">
        <f t="shared" si="8"/>
        <v>-33</v>
      </c>
      <c r="E37" s="176">
        <f t="shared" si="9"/>
        <v>-3.1102733270499529E-2</v>
      </c>
      <c r="F37" s="32"/>
      <c r="G37" s="52" t="s">
        <v>10</v>
      </c>
      <c r="H37" s="125">
        <v>487</v>
      </c>
      <c r="I37" s="125">
        <v>535</v>
      </c>
      <c r="J37" s="111">
        <f>I37-H37</f>
        <v>48</v>
      </c>
      <c r="K37" s="112">
        <f>J37/H37</f>
        <v>9.856262833675565E-2</v>
      </c>
      <c r="L37" s="145"/>
    </row>
    <row r="38" spans="1:12" ht="14.25" customHeight="1" x14ac:dyDescent="0.25">
      <c r="A38" s="58" t="s">
        <v>8</v>
      </c>
      <c r="B38" s="65">
        <v>552</v>
      </c>
      <c r="C38" s="65">
        <v>524</v>
      </c>
      <c r="D38" s="102">
        <f t="shared" si="8"/>
        <v>-28</v>
      </c>
      <c r="E38" s="100">
        <f>D38/B38</f>
        <v>-5.0724637681159424E-2</v>
      </c>
      <c r="F38" s="17"/>
      <c r="G38" s="18" t="s">
        <v>11</v>
      </c>
      <c r="H38" s="126">
        <v>5994</v>
      </c>
      <c r="I38" s="126">
        <v>6949</v>
      </c>
      <c r="J38" s="111">
        <f>I38-H38</f>
        <v>955</v>
      </c>
      <c r="K38" s="112">
        <f>J38/H38</f>
        <v>0.15932599265932598</v>
      </c>
      <c r="L38" s="145"/>
    </row>
    <row r="39" spans="1:12" ht="16.5" customHeight="1" thickBot="1" x14ac:dyDescent="0.3">
      <c r="A39" s="59" t="s">
        <v>34</v>
      </c>
      <c r="B39" s="67">
        <v>28</v>
      </c>
      <c r="C39" s="67">
        <v>22</v>
      </c>
      <c r="D39" s="103">
        <f t="shared" si="8"/>
        <v>-6</v>
      </c>
      <c r="E39" s="104">
        <f>D39/B39</f>
        <v>-0.21428571428571427</v>
      </c>
      <c r="F39" s="17"/>
      <c r="G39" s="53" t="s">
        <v>15</v>
      </c>
      <c r="H39" s="127">
        <v>733</v>
      </c>
      <c r="I39" s="127">
        <v>796</v>
      </c>
      <c r="J39" s="48">
        <f>I39-H39</f>
        <v>63</v>
      </c>
      <c r="K39" s="49">
        <f>J39/H39</f>
        <v>8.5948158253751711E-2</v>
      </c>
      <c r="L39" s="145"/>
    </row>
    <row r="40" spans="1:12" ht="15.75" customHeight="1" thickBot="1" x14ac:dyDescent="0.3">
      <c r="A40" s="165" t="s">
        <v>60</v>
      </c>
      <c r="B40" s="166"/>
      <c r="C40" s="166"/>
      <c r="D40" s="166"/>
      <c r="E40" s="166"/>
      <c r="F40" s="17"/>
      <c r="G40" s="54" t="s">
        <v>16</v>
      </c>
      <c r="H40" s="128">
        <v>8439.5</v>
      </c>
      <c r="I40" s="128">
        <v>9288.5</v>
      </c>
      <c r="J40" s="50">
        <f>I40-H40</f>
        <v>849</v>
      </c>
      <c r="K40" s="51">
        <f>J40/H40</f>
        <v>0.100598376681083</v>
      </c>
      <c r="L40" s="146"/>
    </row>
    <row r="41" spans="1:12" ht="12" customHeight="1" thickBot="1" x14ac:dyDescent="0.25">
      <c r="A41" s="166"/>
      <c r="B41" s="166"/>
      <c r="C41" s="166"/>
      <c r="D41" s="166"/>
      <c r="E41" s="166"/>
      <c r="F41" s="17"/>
      <c r="G41" s="5"/>
      <c r="H41" s="9"/>
      <c r="I41" s="9"/>
    </row>
    <row r="42" spans="1:12" ht="13.5" customHeight="1" thickBot="1" x14ac:dyDescent="0.25">
      <c r="A42" s="166"/>
      <c r="B42" s="166"/>
      <c r="C42" s="166"/>
      <c r="D42" s="166"/>
      <c r="E42" s="166"/>
      <c r="F42" s="17"/>
      <c r="G42" s="135" t="s">
        <v>30</v>
      </c>
      <c r="H42" s="136"/>
      <c r="I42" s="136"/>
      <c r="J42" s="19">
        <v>2016</v>
      </c>
      <c r="K42" s="19">
        <v>2017</v>
      </c>
      <c r="L42" s="147"/>
    </row>
    <row r="43" spans="1:12" ht="12.75" customHeight="1" x14ac:dyDescent="0.25">
      <c r="A43" s="166"/>
      <c r="B43" s="166"/>
      <c r="C43" s="166"/>
      <c r="D43" s="166"/>
      <c r="E43" s="166"/>
      <c r="F43" s="33"/>
      <c r="G43" s="169" t="s">
        <v>21</v>
      </c>
      <c r="H43" s="170"/>
      <c r="I43" s="170"/>
      <c r="J43" s="36">
        <f>H37/H24</f>
        <v>4.9431587494924892E-2</v>
      </c>
      <c r="K43" s="37">
        <f>I37/I24</f>
        <v>5.6512094644554769E-2</v>
      </c>
      <c r="L43" s="148"/>
    </row>
    <row r="44" spans="1:12" ht="12.75" customHeight="1" x14ac:dyDescent="0.25">
      <c r="A44" s="166"/>
      <c r="B44" s="166"/>
      <c r="C44" s="166"/>
      <c r="D44" s="166"/>
      <c r="E44" s="166"/>
      <c r="F44" s="33"/>
      <c r="G44" s="167" t="s">
        <v>18</v>
      </c>
      <c r="H44" s="168"/>
      <c r="I44" s="168"/>
      <c r="J44" s="23">
        <f>H38/B24</f>
        <v>5.0296627591820298E-2</v>
      </c>
      <c r="K44" s="11">
        <f>I38/C24</f>
        <v>5.9749103634472028E-2</v>
      </c>
      <c r="L44" s="149"/>
    </row>
    <row r="45" spans="1:12" ht="12" customHeight="1" x14ac:dyDescent="0.25">
      <c r="A45" s="166"/>
      <c r="B45" s="166"/>
      <c r="C45" s="166"/>
      <c r="D45" s="166"/>
      <c r="E45" s="166"/>
      <c r="F45" s="34"/>
      <c r="G45" s="139" t="s">
        <v>19</v>
      </c>
      <c r="H45" s="140"/>
      <c r="I45" s="140"/>
      <c r="J45" s="23">
        <f>H39/H24</f>
        <v>7.440113682501015E-2</v>
      </c>
      <c r="K45" s="11">
        <f>I39/I24</f>
        <v>8.4081546424421671E-2</v>
      </c>
      <c r="L45" s="150" t="s">
        <v>50</v>
      </c>
    </row>
    <row r="46" spans="1:12" ht="3.75" hidden="1" customHeight="1" x14ac:dyDescent="0.25">
      <c r="A46" s="166"/>
      <c r="B46" s="166"/>
      <c r="C46" s="166"/>
      <c r="D46" s="166"/>
      <c r="E46" s="166"/>
      <c r="F46" s="34"/>
      <c r="G46" s="139" t="s">
        <v>20</v>
      </c>
      <c r="H46" s="140"/>
      <c r="I46" s="140"/>
      <c r="J46" s="23">
        <f>H40/B24</f>
        <v>7.0817215308836737E-2</v>
      </c>
      <c r="K46" s="11">
        <f>I40/C24</f>
        <v>7.9864663852179218E-2</v>
      </c>
      <c r="L46" s="151"/>
    </row>
    <row r="47" spans="1:12" ht="15" customHeight="1" thickBot="1" x14ac:dyDescent="0.3">
      <c r="A47" s="35" t="s">
        <v>45</v>
      </c>
      <c r="F47" s="17"/>
      <c r="G47" s="152" t="s">
        <v>20</v>
      </c>
      <c r="H47" s="153"/>
      <c r="I47" s="153"/>
      <c r="J47" s="24">
        <f>H40/B24</f>
        <v>7.0817215308836737E-2</v>
      </c>
      <c r="K47" s="12">
        <f>I40/C24</f>
        <v>7.9864663852179218E-2</v>
      </c>
      <c r="L47" s="151"/>
    </row>
    <row r="48" spans="1:12" x14ac:dyDescent="0.2">
      <c r="L48" s="56" t="s">
        <v>56</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Sheet3</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2017-04-10T21:08:15Z</dcterms:modified>
</cp:coreProperties>
</file>